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CENIKI\CENIKI 2026\CENA OSKRBA po ZSV\"/>
    </mc:Choice>
  </mc:AlternateContent>
  <xr:revisionPtr revIDLastSave="0" documentId="13_ncr:1_{638D50A9-0021-4FC4-B1CA-8C18F61688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bovlje 1.3.2026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9" l="1"/>
  <c r="D32" i="9"/>
  <c r="E57" i="9"/>
  <c r="E56" i="9"/>
  <c r="E53" i="9"/>
  <c r="E52" i="9"/>
  <c r="E51" i="9"/>
  <c r="E50" i="9"/>
  <c r="E49" i="9"/>
  <c r="E43" i="9" l="1"/>
  <c r="D39" i="9"/>
  <c r="D38" i="9"/>
  <c r="D37" i="9"/>
  <c r="D34" i="9"/>
  <c r="D30" i="9"/>
  <c r="D31" i="9" s="1"/>
  <c r="D29" i="9"/>
  <c r="D28" i="9"/>
  <c r="E22" i="9"/>
  <c r="E46" i="9" s="1"/>
  <c r="E20" i="9"/>
  <c r="E45" i="9" s="1"/>
  <c r="E17" i="9"/>
  <c r="E44" i="9" s="1"/>
  <c r="E15" i="9"/>
  <c r="D15" i="9"/>
</calcChain>
</file>

<file path=xl/sharedStrings.xml><?xml version="1.0" encoding="utf-8"?>
<sst xmlns="http://schemas.openxmlformats.org/spreadsheetml/2006/main" count="166" uniqueCount="114">
  <si>
    <t>DOM UPOKOJENCEV FRANC SALAMON TRBOVLJE</t>
  </si>
  <si>
    <t>matična številka: 5101859, ID št.:SI30739551</t>
  </si>
  <si>
    <t>podračun pri UJP Trbovlje št.: 01100-6030269067</t>
  </si>
  <si>
    <t xml:space="preserve"> </t>
  </si>
  <si>
    <t xml:space="preserve">                             CENIK    </t>
  </si>
  <si>
    <t>I.</t>
  </si>
  <si>
    <t>STORITVE INSTITUCIONALNEGA VARSTVA STAREJŠIH</t>
  </si>
  <si>
    <t>vrsta storitve</t>
  </si>
  <si>
    <t>enota</t>
  </si>
  <si>
    <t>cena dodatka</t>
  </si>
  <si>
    <t>cena v EUR</t>
  </si>
  <si>
    <t>OSKRBA I</t>
  </si>
  <si>
    <t>dan</t>
  </si>
  <si>
    <t>OSKRBA II</t>
  </si>
  <si>
    <t>OSKRBA III</t>
  </si>
  <si>
    <t>OSKRBA IV</t>
  </si>
  <si>
    <t>NADSTANDARDNE STORITVE</t>
  </si>
  <si>
    <t>5.1.</t>
  </si>
  <si>
    <t>5.2.</t>
  </si>
  <si>
    <t>5.3.</t>
  </si>
  <si>
    <t>5.4.</t>
  </si>
  <si>
    <t>dodatek za lastne sanitarije (WC školjka in umivalnik)</t>
  </si>
  <si>
    <t>dodatek za apartma ali garsonjero</t>
  </si>
  <si>
    <t>PODSTANDARDNE STORITVE</t>
  </si>
  <si>
    <t>6.1.</t>
  </si>
  <si>
    <t>odbitek za tro posteljne sobe</t>
  </si>
  <si>
    <t>6.2.</t>
  </si>
  <si>
    <t>odbitek za štiri in več posteljno sobo</t>
  </si>
  <si>
    <t>6.3.</t>
  </si>
  <si>
    <t>odbitek za sobo, ki je več kot 20% manjša od predpisanih standardov in normativov</t>
  </si>
  <si>
    <t>7.1.</t>
  </si>
  <si>
    <t>70% cene oskrbe I</t>
  </si>
  <si>
    <t>70% cene oskrbe II</t>
  </si>
  <si>
    <t>70% cene oskrbe III</t>
  </si>
  <si>
    <t>70% cene oskrbe III povečana</t>
  </si>
  <si>
    <t>REZERVACIJE</t>
  </si>
  <si>
    <t>DODATNE STORITVE K OSKRBI</t>
  </si>
  <si>
    <t>9.1.</t>
  </si>
  <si>
    <t>9.2.</t>
  </si>
  <si>
    <t>9.3.</t>
  </si>
  <si>
    <t>9.4.</t>
  </si>
  <si>
    <t>ura</t>
  </si>
  <si>
    <t>9.5.</t>
  </si>
  <si>
    <t>spremstvo bolničarke</t>
  </si>
  <si>
    <t>9.6.</t>
  </si>
  <si>
    <t>spremstvo srednje med.sestre</t>
  </si>
  <si>
    <t>9.7.</t>
  </si>
  <si>
    <t>obrok</t>
  </si>
  <si>
    <t>V EUR</t>
  </si>
  <si>
    <t>1.1.</t>
  </si>
  <si>
    <t>1.2.</t>
  </si>
  <si>
    <t>standardna oskrba v dvoposteljni sobi s souporabo sanitarij</t>
  </si>
  <si>
    <t>standardna oskrba v enoposteljni sobi s souporabo sanitarij</t>
  </si>
  <si>
    <t>3.1.</t>
  </si>
  <si>
    <t>3.2.</t>
  </si>
  <si>
    <t xml:space="preserve">(standardna dvoposteljna soba s stalno neposredno osebno pomočjo v celoti) </t>
  </si>
  <si>
    <t>(standardna dvoposteljna soba s stalno povečano neposredno osebno pomočjo v celoti)</t>
  </si>
  <si>
    <t>(standardna dvoposteljna soba z manjšim obsegom neposredne osebne pomoči)</t>
  </si>
  <si>
    <t>*</t>
  </si>
  <si>
    <t>dodatek za lastno kopalnico (WC in tuš ali kad)</t>
  </si>
  <si>
    <t>cene dodatkov so določene za 1-posteljno sobo; pri 2-posteljni sobi se dodatek razdeli.</t>
  </si>
  <si>
    <t>odbitek za odsotnost</t>
  </si>
  <si>
    <r>
      <t>DNEVNO VARSTVO (</t>
    </r>
    <r>
      <rPr>
        <b/>
        <sz val="9"/>
        <color indexed="12"/>
        <rFont val="Arial CE"/>
        <charset val="238"/>
      </rPr>
      <t>8 ur dnevno)      *</t>
    </r>
  </si>
  <si>
    <t>spremstvo bolniške strežnice</t>
  </si>
  <si>
    <t>če se storitev izvaja več ali manj kot 8 ur dnevno, se cena sorazmerno zviša ali zniža.</t>
  </si>
  <si>
    <t>Cene standardnih,nadstandardnih in podstandardnih storitev oskrbe I so oblikovane v skladu s Pravilnikom o</t>
  </si>
  <si>
    <t xml:space="preserve">metodologiji za oblikovanje cen socialnovarstvenih storitev (Ur.list RS, št. 87/06.127/06,8/07,51/08,5/09, 6/12) in </t>
  </si>
  <si>
    <t>Cena standardne oskrbe II in III se določi tako, da se cena standardne oskrbe I poveča za višino dodatka za pomoč in postrežbo</t>
  </si>
  <si>
    <t>Cene dodatnih storitev oskrbe, ki niso predmet standardnega obsega posamezne kategorije oskrbe, se določijo v skladu s</t>
  </si>
  <si>
    <t xml:space="preserve">Storitve po tem ceniku se izvajajo na podlagi 11. člena Zakona o socialnem varstvu (Ur.list RS, št. 54/92, 41/99), zato se </t>
  </si>
  <si>
    <t>promet teh storitev v skladu s 6. točko 42. člena  Zakona o davku na dodano vrednost, ZDDV-1 (Ur.list RS, št. 117/06,52/07,</t>
  </si>
  <si>
    <t>33/09,85/09) šteje za dejavnost opravičeno DDV.</t>
  </si>
  <si>
    <t xml:space="preserve">Fakturiranje opravljenih storitev se izvaja enkrat mesečno na zadnji dan v mesecu. Rok plačila je do 15. v naslednjem </t>
  </si>
  <si>
    <t>mesecu, razen za občinske proračune, za katere veljajo določila Zakona o izvrševanju proračuna R Slovenije. Za neplačane</t>
  </si>
  <si>
    <t>obveznosti in za zamujena plačila si pridržujemo pravico računanja zakonskih zamudnih obresti.</t>
  </si>
  <si>
    <t xml:space="preserve">                Direktorica</t>
  </si>
  <si>
    <t>KOLONIJA 1. MAJA 21, 1420 TRBOVLJE</t>
  </si>
  <si>
    <t>telefon 03 56-53-300</t>
  </si>
  <si>
    <t>dodatek za sobo, ki je 20%večja od predpisanih standardov in normativov)</t>
  </si>
  <si>
    <t>8.1.</t>
  </si>
  <si>
    <t>8.2.</t>
  </si>
  <si>
    <t>8.3.</t>
  </si>
  <si>
    <t>8.4.</t>
  </si>
  <si>
    <t>II</t>
  </si>
  <si>
    <t>SOCIALNOVARSTVENA STORITEV POMOČ DRUŽINI NA DOMU</t>
  </si>
  <si>
    <t>pomoč na domu ob delavnikih</t>
  </si>
  <si>
    <t>pomoč na domu ob nedeljah</t>
  </si>
  <si>
    <t>pomoč na domu ob praznikih</t>
  </si>
  <si>
    <t>dodatek za balkon ali teraso v enoposteljni sobi</t>
  </si>
  <si>
    <t>5.5.</t>
  </si>
  <si>
    <t>dodatek za balkon ali teraso v dvoposteljni sobi</t>
  </si>
  <si>
    <t>DANICA HREN, univ.dipl.soc.del.</t>
  </si>
  <si>
    <t>za oskrbo stanovalcev z demenco</t>
  </si>
  <si>
    <t>dietna prehrana I: sladkorna</t>
  </si>
  <si>
    <t>dietna prehrana II: ostala dieta</t>
  </si>
  <si>
    <t xml:space="preserve">28. členom zgoraj navedenega pravilnika, sprejema in usklajuje pa jih svet zavoda. </t>
  </si>
  <si>
    <t>5.6.</t>
  </si>
  <si>
    <t>dodatek za dodatno opremo</t>
  </si>
  <si>
    <t>strežba hrane v sobo</t>
  </si>
  <si>
    <t>pomoč pri kopanju</t>
  </si>
  <si>
    <r>
      <t xml:space="preserve">                                </t>
    </r>
    <r>
      <rPr>
        <b/>
        <sz val="12"/>
        <rFont val="Arial CE"/>
        <charset val="238"/>
      </rPr>
      <t xml:space="preserve">  SOCIALNOVARSTVENIH STORITEV</t>
    </r>
  </si>
  <si>
    <t>pravilnika o spremembah pravilnika o metodologiji za oblikovanje cen socialnovarstvenih storitev (Ur.list RS, št. 51/08).</t>
  </si>
  <si>
    <t xml:space="preserve">ki je določen s Sklepom skupščine ZPIZ  z dne 27.2.2025, skladno s 3. členom </t>
  </si>
  <si>
    <t>ter navodilom resornega ministrstva za medletno uskladitev cen -dopis št. 1221-123/2025-2720-1 z dne 13.10.2025.</t>
  </si>
  <si>
    <t xml:space="preserve">                                      z veljavnostjo od 1. 3. 2026 dalje</t>
  </si>
  <si>
    <t>cena 1.3.2026</t>
  </si>
  <si>
    <t xml:space="preserve">Svet zavoda je cene socianovarstvenih storitev Pomoč družini na domu potrdil na korespondenčni redni seji dne 26.1.2026, </t>
  </si>
  <si>
    <t>Občinski svet Občine Trbovlje pa dne  11. 2. 2026 z veljavnostjo od 1.3.2026 dalje.</t>
  </si>
  <si>
    <t>zadnja sprememba dodatka (1.3.2026) v višini  189,27 €</t>
  </si>
  <si>
    <t>zadnja sprememba dodatka (1.3.2026) v višini  378,51 €</t>
  </si>
  <si>
    <t>zadnja sprememba dodatka (1.3.2026) v višini 542,78 €</t>
  </si>
  <si>
    <t>Skladno z 42. členom metodologije je bilo pristojno ministrstvo obveščeno o uskladitvi cen dne 2.3.2026.</t>
  </si>
  <si>
    <t>Svet zavoda je cenik socianovarstvenih storitev potrdil na redni seji dne  26.2.2026  z veljavnostjo od 1.3.2026.</t>
  </si>
  <si>
    <t>Datum: 26. 2.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</si>
</sst>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S_I_T_-;\-* #,##0.00\ _S_I_T_-;_-* &quot;-&quot;??\ _S_I_T_-;_-@_-"/>
    <numFmt numFmtId="165" formatCode="_-* #,##0.000\ _S_I_T_-;\-* #,##0.000\ _S_I_T_-;_-* &quot;-&quot;??\ _S_I_T_-;_-@_-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2"/>
      <color indexed="12"/>
      <name val="Arial CE"/>
      <family val="2"/>
      <charset val="238"/>
    </font>
    <font>
      <b/>
      <sz val="12"/>
      <name val="Arial CE"/>
      <charset val="238"/>
    </font>
    <font>
      <b/>
      <sz val="12"/>
      <color indexed="12"/>
      <name val="Arial CE"/>
      <charset val="238"/>
    </font>
    <font>
      <sz val="12"/>
      <name val="Arial CE"/>
      <charset val="238"/>
    </font>
    <font>
      <b/>
      <sz val="10"/>
      <color indexed="12"/>
      <name val="Arial CE"/>
      <family val="2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b/>
      <sz val="8"/>
      <name val="Arial CE"/>
      <charset val="238"/>
    </font>
    <font>
      <b/>
      <sz val="11"/>
      <name val="Arial CE"/>
      <charset val="238"/>
    </font>
    <font>
      <b/>
      <sz val="9"/>
      <color indexed="12"/>
      <name val="Arial CE"/>
      <charset val="238"/>
    </font>
    <font>
      <sz val="9"/>
      <name val="Arial CE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10"/>
      <color rgb="FFFF0000"/>
      <name val="Arial CE"/>
      <charset val="238"/>
    </font>
    <font>
      <b/>
      <sz val="14"/>
      <name val="Arial CE"/>
      <charset val="238"/>
    </font>
    <font>
      <i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2" fillId="0" borderId="0" xfId="2" applyFont="1"/>
    <xf numFmtId="164" fontId="2" fillId="0" borderId="0" xfId="1" applyFont="1"/>
    <xf numFmtId="0" fontId="1" fillId="0" borderId="0" xfId="2"/>
    <xf numFmtId="0" fontId="4" fillId="0" borderId="0" xfId="2" applyFont="1"/>
    <xf numFmtId="164" fontId="4" fillId="0" borderId="0" xfId="1" applyFont="1"/>
    <xf numFmtId="0" fontId="5" fillId="0" borderId="0" xfId="2" applyFont="1"/>
    <xf numFmtId="164" fontId="1" fillId="0" borderId="0" xfId="1" applyFont="1"/>
    <xf numFmtId="164" fontId="4" fillId="0" borderId="0" xfId="1" applyFont="1" applyAlignment="1">
      <alignment horizontal="center"/>
    </xf>
    <xf numFmtId="0" fontId="1" fillId="0" borderId="0" xfId="2" applyAlignment="1">
      <alignment wrapText="1"/>
    </xf>
    <xf numFmtId="0" fontId="1" fillId="0" borderId="0" xfId="2" applyAlignment="1">
      <alignment horizontal="center"/>
    </xf>
    <xf numFmtId="0" fontId="10" fillId="0" borderId="0" xfId="2" applyFont="1"/>
    <xf numFmtId="0" fontId="12" fillId="0" borderId="0" xfId="2" applyFont="1"/>
    <xf numFmtId="0" fontId="11" fillId="0" borderId="0" xfId="2" applyFont="1"/>
    <xf numFmtId="164" fontId="1" fillId="0" borderId="0" xfId="1" applyFont="1" applyAlignment="1"/>
    <xf numFmtId="0" fontId="18" fillId="0" borderId="0" xfId="0" applyFont="1" applyAlignment="1">
      <alignment horizontal="justify" vertical="center"/>
    </xf>
    <xf numFmtId="0" fontId="19" fillId="0" borderId="0" xfId="0" applyFont="1"/>
    <xf numFmtId="0" fontId="1" fillId="0" borderId="0" xfId="2" applyAlignment="1">
      <alignment vertical="top"/>
    </xf>
    <xf numFmtId="0" fontId="17" fillId="0" borderId="0" xfId="2" applyFont="1" applyAlignment="1">
      <alignment vertical="top"/>
    </xf>
    <xf numFmtId="0" fontId="17" fillId="0" borderId="0" xfId="2" applyFont="1"/>
    <xf numFmtId="0" fontId="20" fillId="0" borderId="0" xfId="2" applyFont="1"/>
    <xf numFmtId="164" fontId="20" fillId="0" borderId="0" xfId="1" applyFont="1"/>
    <xf numFmtId="0" fontId="21" fillId="0" borderId="0" xfId="2" applyFont="1"/>
    <xf numFmtId="0" fontId="22" fillId="0" borderId="0" xfId="2" applyFont="1"/>
    <xf numFmtId="164" fontId="22" fillId="0" borderId="0" xfId="1" applyFont="1"/>
    <xf numFmtId="164" fontId="20" fillId="0" borderId="0" xfId="1" applyFont="1" applyAlignment="1">
      <alignment horizontal="center"/>
    </xf>
    <xf numFmtId="0" fontId="3" fillId="0" borderId="0" xfId="2" applyFont="1"/>
    <xf numFmtId="164" fontId="3" fillId="0" borderId="0" xfId="1" applyFont="1"/>
    <xf numFmtId="2" fontId="6" fillId="0" borderId="0" xfId="2" applyNumberFormat="1" applyFont="1" applyAlignment="1">
      <alignment horizontal="center"/>
    </xf>
    <xf numFmtId="0" fontId="1" fillId="0" borderId="3" xfId="2" applyBorder="1"/>
    <xf numFmtId="0" fontId="2" fillId="0" borderId="3" xfId="2" applyFont="1" applyBorder="1"/>
    <xf numFmtId="0" fontId="7" fillId="0" borderId="3" xfId="2" applyFont="1" applyBorder="1"/>
    <xf numFmtId="0" fontId="2" fillId="0" borderId="3" xfId="2" applyFont="1" applyBorder="1" applyAlignment="1">
      <alignment horizontal="center"/>
    </xf>
    <xf numFmtId="49" fontId="1" fillId="0" borderId="3" xfId="2" applyNumberFormat="1" applyBorder="1"/>
    <xf numFmtId="0" fontId="1" fillId="0" borderId="3" xfId="2" applyBorder="1" applyAlignment="1">
      <alignment wrapText="1"/>
    </xf>
    <xf numFmtId="0" fontId="1" fillId="0" borderId="3" xfId="2" applyBorder="1" applyAlignment="1">
      <alignment horizontal="center"/>
    </xf>
    <xf numFmtId="164" fontId="1" fillId="0" borderId="3" xfId="1" applyFont="1" applyBorder="1" applyAlignment="1">
      <alignment horizontal="center"/>
    </xf>
    <xf numFmtId="2" fontId="6" fillId="2" borderId="3" xfId="2" applyNumberFormat="1" applyFont="1" applyFill="1" applyBorder="1" applyAlignment="1">
      <alignment horizontal="center"/>
    </xf>
    <xf numFmtId="164" fontId="2" fillId="0" borderId="3" xfId="1" applyFont="1" applyBorder="1" applyAlignment="1">
      <alignment horizontal="center"/>
    </xf>
    <xf numFmtId="164" fontId="4" fillId="0" borderId="3" xfId="1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8" fillId="0" borderId="3" xfId="2" applyFont="1" applyBorder="1"/>
    <xf numFmtId="0" fontId="9" fillId="0" borderId="3" xfId="2" applyFont="1" applyBorder="1" applyAlignment="1">
      <alignment wrapText="1"/>
    </xf>
    <xf numFmtId="0" fontId="10" fillId="0" borderId="3" xfId="2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14" fontId="1" fillId="0" borderId="3" xfId="2" applyNumberFormat="1" applyBorder="1"/>
    <xf numFmtId="0" fontId="5" fillId="0" borderId="3" xfId="2" applyFont="1" applyBorder="1"/>
    <xf numFmtId="0" fontId="13" fillId="0" borderId="3" xfId="2" applyFont="1" applyBorder="1" applyAlignment="1">
      <alignment vertical="center"/>
    </xf>
    <xf numFmtId="0" fontId="14" fillId="0" borderId="3" xfId="2" applyFont="1" applyBorder="1"/>
    <xf numFmtId="0" fontId="15" fillId="0" borderId="3" xfId="2" applyFont="1" applyBorder="1"/>
    <xf numFmtId="0" fontId="15" fillId="0" borderId="3" xfId="2" applyFont="1" applyBorder="1" applyAlignment="1">
      <alignment vertical="center"/>
    </xf>
    <xf numFmtId="165" fontId="4" fillId="0" borderId="3" xfId="1" applyNumberFormat="1" applyFont="1" applyBorder="1" applyAlignment="1">
      <alignment horizontal="center"/>
    </xf>
    <xf numFmtId="0" fontId="12" fillId="0" borderId="3" xfId="2" applyFont="1" applyBorder="1"/>
    <xf numFmtId="0" fontId="1" fillId="0" borderId="4" xfId="2" applyBorder="1" applyAlignment="1">
      <alignment horizontal="center"/>
    </xf>
    <xf numFmtId="0" fontId="2" fillId="0" borderId="5" xfId="2" applyFont="1" applyBorder="1"/>
    <xf numFmtId="164" fontId="2" fillId="0" borderId="5" xfId="1" applyFont="1" applyBorder="1"/>
    <xf numFmtId="0" fontId="1" fillId="0" borderId="5" xfId="2" applyBorder="1"/>
    <xf numFmtId="0" fontId="2" fillId="0" borderId="6" xfId="2" applyFont="1" applyBorder="1"/>
    <xf numFmtId="0" fontId="7" fillId="0" borderId="6" xfId="2" applyFont="1" applyBorder="1"/>
    <xf numFmtId="0" fontId="2" fillId="0" borderId="6" xfId="2" applyFont="1" applyBorder="1" applyAlignment="1">
      <alignment horizontal="center"/>
    </xf>
    <xf numFmtId="0" fontId="1" fillId="0" borderId="1" xfId="2" applyBorder="1"/>
    <xf numFmtId="0" fontId="4" fillId="2" borderId="1" xfId="2" applyFont="1" applyFill="1" applyBorder="1" applyAlignment="1">
      <alignment horizontal="center"/>
    </xf>
    <xf numFmtId="164" fontId="1" fillId="0" borderId="6" xfId="1" applyFont="1" applyBorder="1" applyAlignment="1">
      <alignment horizontal="center"/>
    </xf>
    <xf numFmtId="164" fontId="4" fillId="2" borderId="7" xfId="1" applyFont="1" applyFill="1" applyBorder="1" applyAlignment="1">
      <alignment horizontal="center"/>
    </xf>
    <xf numFmtId="164" fontId="4" fillId="2" borderId="8" xfId="1" applyFont="1" applyFill="1" applyBorder="1" applyAlignment="1">
      <alignment horizontal="center"/>
    </xf>
    <xf numFmtId="164" fontId="4" fillId="3" borderId="3" xfId="1" applyFont="1" applyFill="1" applyBorder="1" applyAlignment="1">
      <alignment horizontal="center"/>
    </xf>
    <xf numFmtId="164" fontId="2" fillId="3" borderId="3" xfId="1" applyFont="1" applyFill="1" applyBorder="1" applyAlignment="1">
      <alignment horizontal="center"/>
    </xf>
    <xf numFmtId="2" fontId="4" fillId="2" borderId="3" xfId="2" applyNumberFormat="1" applyFont="1" applyFill="1" applyBorder="1" applyAlignment="1">
      <alignment horizontal="center"/>
    </xf>
    <xf numFmtId="164" fontId="4" fillId="2" borderId="3" xfId="1" applyFont="1" applyFill="1" applyBorder="1" applyAlignment="1">
      <alignment horizontal="center"/>
    </xf>
    <xf numFmtId="0" fontId="1" fillId="0" borderId="9" xfId="2" applyBorder="1"/>
    <xf numFmtId="0" fontId="1" fillId="0" borderId="9" xfId="2" applyBorder="1" applyAlignment="1">
      <alignment horizontal="center"/>
    </xf>
    <xf numFmtId="164" fontId="4" fillId="0" borderId="9" xfId="1" applyFont="1" applyBorder="1" applyAlignment="1">
      <alignment horizontal="center"/>
    </xf>
    <xf numFmtId="164" fontId="4" fillId="2" borderId="9" xfId="1" applyFont="1" applyFill="1" applyBorder="1" applyAlignment="1">
      <alignment horizontal="center"/>
    </xf>
    <xf numFmtId="0" fontId="1" fillId="0" borderId="7" xfId="2" applyBorder="1"/>
    <xf numFmtId="0" fontId="4" fillId="2" borderId="7" xfId="2" applyFont="1" applyFill="1" applyBorder="1" applyAlignment="1">
      <alignment horizontal="center"/>
    </xf>
    <xf numFmtId="0" fontId="1" fillId="0" borderId="8" xfId="2" applyBorder="1"/>
    <xf numFmtId="0" fontId="7" fillId="0" borderId="8" xfId="2" applyFont="1" applyBorder="1"/>
    <xf numFmtId="0" fontId="2" fillId="0" borderId="8" xfId="2" applyFont="1" applyBorder="1" applyAlignment="1">
      <alignment horizontal="center"/>
    </xf>
    <xf numFmtId="0" fontId="4" fillId="2" borderId="8" xfId="2" applyFont="1" applyFill="1" applyBorder="1"/>
    <xf numFmtId="2" fontId="2" fillId="2" borderId="3" xfId="2" applyNumberFormat="1" applyFont="1" applyFill="1" applyBorder="1" applyAlignment="1">
      <alignment horizontal="center"/>
    </xf>
    <xf numFmtId="2" fontId="5" fillId="2" borderId="3" xfId="2" applyNumberFormat="1" applyFont="1" applyFill="1" applyBorder="1" applyAlignment="1">
      <alignment horizontal="center"/>
    </xf>
    <xf numFmtId="0" fontId="24" fillId="0" borderId="0" xfId="2" applyFont="1"/>
    <xf numFmtId="0" fontId="1" fillId="0" borderId="11" xfId="2" applyBorder="1"/>
    <xf numFmtId="0" fontId="23" fillId="0" borderId="2" xfId="2" applyFont="1" applyBorder="1"/>
    <xf numFmtId="0" fontId="1" fillId="0" borderId="2" xfId="2" applyBorder="1" applyAlignment="1">
      <alignment horizontal="center"/>
    </xf>
    <xf numFmtId="0" fontId="23" fillId="0" borderId="3" xfId="2" applyFont="1" applyBorder="1"/>
    <xf numFmtId="0" fontId="23" fillId="0" borderId="4" xfId="2" applyFont="1" applyBorder="1"/>
    <xf numFmtId="0" fontId="25" fillId="2" borderId="1" xfId="2" applyFont="1" applyFill="1" applyBorder="1" applyAlignment="1">
      <alignment horizontal="center" wrapText="1"/>
    </xf>
    <xf numFmtId="4" fontId="5" fillId="2" borderId="2" xfId="2" applyNumberFormat="1" applyFont="1" applyFill="1" applyBorder="1" applyAlignment="1">
      <alignment horizontal="center"/>
    </xf>
    <xf numFmtId="0" fontId="1" fillId="0" borderId="2" xfId="2" applyBorder="1"/>
    <xf numFmtId="164" fontId="4" fillId="0" borderId="2" xfId="1" applyFont="1" applyBorder="1" applyAlignment="1">
      <alignment horizontal="center"/>
    </xf>
    <xf numFmtId="164" fontId="4" fillId="2" borderId="2" xfId="1" applyFont="1" applyFill="1" applyBorder="1" applyAlignment="1">
      <alignment horizontal="center"/>
    </xf>
    <xf numFmtId="0" fontId="1" fillId="0" borderId="4" xfId="2" applyBorder="1"/>
    <xf numFmtId="164" fontId="4" fillId="0" borderId="4" xfId="1" applyFont="1" applyBorder="1" applyAlignment="1">
      <alignment horizontal="center"/>
    </xf>
    <xf numFmtId="164" fontId="4" fillId="2" borderId="4" xfId="1" applyFont="1" applyFill="1" applyBorder="1" applyAlignment="1">
      <alignment horizontal="center"/>
    </xf>
    <xf numFmtId="0" fontId="26" fillId="0" borderId="0" xfId="2" applyFont="1"/>
    <xf numFmtId="0" fontId="25" fillId="0" borderId="10" xfId="2" applyFont="1" applyBorder="1" applyAlignment="1">
      <alignment horizontal="center" wrapText="1"/>
    </xf>
    <xf numFmtId="4" fontId="5" fillId="0" borderId="10" xfId="2" applyNumberFormat="1" applyFont="1" applyBorder="1" applyAlignment="1">
      <alignment horizontal="center"/>
    </xf>
    <xf numFmtId="2" fontId="5" fillId="0" borderId="10" xfId="2" applyNumberFormat="1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18" fillId="0" borderId="0" xfId="0" applyFont="1"/>
    <xf numFmtId="0" fontId="8" fillId="0" borderId="0" xfId="2" applyFont="1"/>
    <xf numFmtId="0" fontId="27" fillId="0" borderId="0" xfId="2" applyFont="1" applyAlignment="1">
      <alignment horizontal="center"/>
    </xf>
    <xf numFmtId="0" fontId="20" fillId="0" borderId="0" xfId="0" applyFont="1"/>
    <xf numFmtId="164" fontId="10" fillId="0" borderId="3" xfId="1" applyFont="1" applyBorder="1" applyAlignment="1">
      <alignment horizontal="center"/>
    </xf>
    <xf numFmtId="4" fontId="5" fillId="2" borderId="4" xfId="2" applyNumberFormat="1" applyFont="1" applyFill="1" applyBorder="1" applyAlignment="1">
      <alignment horizontal="center"/>
    </xf>
    <xf numFmtId="2" fontId="4" fillId="2" borderId="6" xfId="2" applyNumberFormat="1" applyFont="1" applyFill="1" applyBorder="1" applyAlignment="1">
      <alignment horizontal="center"/>
    </xf>
    <xf numFmtId="0" fontId="28" fillId="0" borderId="0" xfId="2" applyFont="1"/>
  </cellXfs>
  <cellStyles count="3">
    <cellStyle name="Navadno" xfId="0" builtinId="0"/>
    <cellStyle name="Navadno_cenik 1.2.08" xfId="2" xr:uid="{00000000-0005-0000-0000-000001000000}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1</xdr:row>
      <xdr:rowOff>161926</xdr:rowOff>
    </xdr:from>
    <xdr:to>
      <xdr:col>4</xdr:col>
      <xdr:colOff>1019175</xdr:colOff>
      <xdr:row>5</xdr:row>
      <xdr:rowOff>26906</xdr:rowOff>
    </xdr:to>
    <xdr:pic>
      <xdr:nvPicPr>
        <xdr:cNvPr id="2" name="Picture 1" descr="dom upokojencev2">
          <a:extLst>
            <a:ext uri="{FF2B5EF4-FFF2-40B4-BE49-F238E27FC236}">
              <a16:creationId xmlns:a16="http://schemas.microsoft.com/office/drawing/2014/main" id="{5DB981CD-F767-4ECD-8CF1-B1785AC73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361951"/>
          <a:ext cx="638175" cy="550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F58BC-9665-4926-B883-8AF9AAB886A0}">
  <sheetPr>
    <tabColor rgb="FFFF0000"/>
    <pageSetUpPr fitToPage="1"/>
  </sheetPr>
  <dimension ref="A1:Q126"/>
  <sheetViews>
    <sheetView tabSelected="1" topLeftCell="A61" workbookViewId="0">
      <selection activeCell="A93" sqref="A93"/>
    </sheetView>
  </sheetViews>
  <sheetFormatPr defaultColWidth="9.140625" defaultRowHeight="12.75" x14ac:dyDescent="0.2"/>
  <cols>
    <col min="1" max="1" width="5" style="3" customWidth="1"/>
    <col min="2" max="2" width="53.5703125" style="3" customWidth="1"/>
    <col min="3" max="3" width="8.140625" style="3" customWidth="1"/>
    <col min="4" max="4" width="13.5703125" style="7" customWidth="1"/>
    <col min="5" max="5" width="17.7109375" style="3" customWidth="1"/>
    <col min="6" max="16384" width="9.140625" style="3"/>
  </cols>
  <sheetData>
    <row r="1" spans="1:17" ht="15.75" x14ac:dyDescent="0.25">
      <c r="A1" s="101" t="s">
        <v>0</v>
      </c>
      <c r="B1" s="101"/>
      <c r="C1" s="101"/>
      <c r="D1" s="2"/>
      <c r="E1" s="107"/>
    </row>
    <row r="2" spans="1:17" ht="15.75" x14ac:dyDescent="0.25">
      <c r="A2" s="101" t="s">
        <v>76</v>
      </c>
      <c r="B2" s="101"/>
      <c r="C2" s="101"/>
      <c r="D2" s="2"/>
    </row>
    <row r="3" spans="1:17" x14ac:dyDescent="0.2">
      <c r="A3" s="12" t="s">
        <v>77</v>
      </c>
      <c r="B3" s="12"/>
      <c r="C3" s="12"/>
      <c r="D3" s="5"/>
      <c r="E3" s="6"/>
      <c r="F3" s="6"/>
      <c r="G3" s="6"/>
      <c r="H3" s="6"/>
      <c r="I3" s="6"/>
      <c r="J3" s="6"/>
      <c r="K3" s="6"/>
      <c r="L3" s="6"/>
    </row>
    <row r="4" spans="1:17" s="6" customFormat="1" x14ac:dyDescent="0.2">
      <c r="A4" s="12" t="s">
        <v>1</v>
      </c>
      <c r="B4" s="12"/>
      <c r="C4" s="12"/>
      <c r="D4" s="5"/>
    </row>
    <row r="5" spans="1:17" s="6" customFormat="1" x14ac:dyDescent="0.2">
      <c r="A5" s="12" t="s">
        <v>2</v>
      </c>
      <c r="B5" s="12"/>
      <c r="C5" s="12"/>
      <c r="D5" s="5"/>
    </row>
    <row r="6" spans="1:17" s="6" customFormat="1" ht="15.75" x14ac:dyDescent="0.25">
      <c r="A6" s="101"/>
      <c r="B6" s="101"/>
      <c r="C6" s="101"/>
      <c r="D6" s="2"/>
      <c r="E6" s="9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8" x14ac:dyDescent="0.25">
      <c r="A7" s="101"/>
      <c r="B7" s="102" t="s">
        <v>4</v>
      </c>
      <c r="C7" s="101"/>
      <c r="D7" s="2"/>
      <c r="E7" s="95"/>
    </row>
    <row r="8" spans="1:17" ht="15.75" x14ac:dyDescent="0.25">
      <c r="B8" s="12" t="s">
        <v>100</v>
      </c>
    </row>
    <row r="9" spans="1:17" x14ac:dyDescent="0.2">
      <c r="B9" s="12" t="s">
        <v>104</v>
      </c>
    </row>
    <row r="10" spans="1:17" x14ac:dyDescent="0.2">
      <c r="B10" s="12"/>
    </row>
    <row r="11" spans="1:17" ht="15.75" x14ac:dyDescent="0.25">
      <c r="A11" s="54" t="s">
        <v>5</v>
      </c>
      <c r="B11" s="54" t="s">
        <v>6</v>
      </c>
      <c r="C11" s="54"/>
      <c r="D11" s="55"/>
      <c r="E11" s="56"/>
    </row>
    <row r="12" spans="1:17" x14ac:dyDescent="0.2">
      <c r="A12" s="60"/>
      <c r="B12" s="61" t="s">
        <v>7</v>
      </c>
      <c r="C12" s="61" t="s">
        <v>8</v>
      </c>
      <c r="D12" s="63" t="s">
        <v>9</v>
      </c>
      <c r="E12" s="74" t="s">
        <v>10</v>
      </c>
    </row>
    <row r="13" spans="1:17" ht="15.75" x14ac:dyDescent="0.25">
      <c r="A13" s="57">
        <v>1</v>
      </c>
      <c r="B13" s="58" t="s">
        <v>11</v>
      </c>
      <c r="C13" s="59" t="s">
        <v>3</v>
      </c>
      <c r="D13" s="64" t="s">
        <v>48</v>
      </c>
      <c r="E13" s="78"/>
      <c r="H13" s="17"/>
    </row>
    <row r="14" spans="1:17" x14ac:dyDescent="0.2">
      <c r="A14" s="33" t="s">
        <v>49</v>
      </c>
      <c r="B14" s="34" t="s">
        <v>51</v>
      </c>
      <c r="C14" s="35" t="s">
        <v>12</v>
      </c>
      <c r="D14" s="62"/>
      <c r="E14" s="106">
        <v>30.9</v>
      </c>
    </row>
    <row r="15" spans="1:17" x14ac:dyDescent="0.2">
      <c r="A15" s="33" t="s">
        <v>50</v>
      </c>
      <c r="B15" s="34" t="s">
        <v>52</v>
      </c>
      <c r="C15" s="35" t="s">
        <v>12</v>
      </c>
      <c r="D15" s="36">
        <f>E14*10%</f>
        <v>3.09</v>
      </c>
      <c r="E15" s="67">
        <f>E14*1.1</f>
        <v>33.99</v>
      </c>
    </row>
    <row r="16" spans="1:17" ht="15.75" x14ac:dyDescent="0.25">
      <c r="A16" s="30">
        <v>2</v>
      </c>
      <c r="B16" s="31" t="s">
        <v>13</v>
      </c>
      <c r="C16" s="32" t="s">
        <v>3</v>
      </c>
      <c r="D16" s="38"/>
      <c r="E16" s="67"/>
    </row>
    <row r="17" spans="1:17" ht="25.5" x14ac:dyDescent="0.2">
      <c r="A17" s="29"/>
      <c r="B17" s="34" t="s">
        <v>57</v>
      </c>
      <c r="C17" s="35" t="s">
        <v>12</v>
      </c>
      <c r="D17" s="36">
        <v>6.22</v>
      </c>
      <c r="E17" s="67">
        <f>E14+D17</f>
        <v>37.119999999999997</v>
      </c>
    </row>
    <row r="18" spans="1:17" ht="15.75" customHeight="1" x14ac:dyDescent="0.2">
      <c r="A18" s="29"/>
      <c r="B18" s="34" t="s">
        <v>108</v>
      </c>
      <c r="C18" s="35"/>
      <c r="D18" s="36"/>
      <c r="E18" s="67" t="s">
        <v>3</v>
      </c>
    </row>
    <row r="19" spans="1:17" ht="15.75" x14ac:dyDescent="0.25">
      <c r="A19" s="30">
        <v>3</v>
      </c>
      <c r="B19" s="31" t="s">
        <v>14</v>
      </c>
      <c r="C19" s="32" t="s">
        <v>3</v>
      </c>
      <c r="D19" s="104"/>
      <c r="E19" s="67" t="s">
        <v>3</v>
      </c>
    </row>
    <row r="20" spans="1:17" ht="25.5" x14ac:dyDescent="0.2">
      <c r="A20" s="29" t="s">
        <v>53</v>
      </c>
      <c r="B20" s="34" t="s">
        <v>55</v>
      </c>
      <c r="C20" s="35" t="s">
        <v>12</v>
      </c>
      <c r="D20" s="36">
        <v>12.44</v>
      </c>
      <c r="E20" s="67">
        <f>E14+D20</f>
        <v>43.339999999999996</v>
      </c>
    </row>
    <row r="21" spans="1:17" x14ac:dyDescent="0.2">
      <c r="A21" s="29"/>
      <c r="B21" s="34" t="s">
        <v>109</v>
      </c>
      <c r="C21" s="35"/>
      <c r="D21" s="36"/>
      <c r="E21" s="67"/>
    </row>
    <row r="22" spans="1:17" ht="25.5" x14ac:dyDescent="0.2">
      <c r="A22" s="29" t="s">
        <v>54</v>
      </c>
      <c r="B22" s="34" t="s">
        <v>56</v>
      </c>
      <c r="C22" s="40" t="s">
        <v>12</v>
      </c>
      <c r="D22" s="36">
        <v>17.84</v>
      </c>
      <c r="E22" s="67">
        <f>E14+D22</f>
        <v>48.739999999999995</v>
      </c>
      <c r="I22" s="11"/>
      <c r="J22" s="11"/>
      <c r="K22" s="11"/>
      <c r="L22" s="11"/>
    </row>
    <row r="23" spans="1:17" ht="12.75" customHeight="1" x14ac:dyDescent="0.2">
      <c r="A23" s="29"/>
      <c r="B23" s="34" t="s">
        <v>110</v>
      </c>
      <c r="C23" s="35"/>
      <c r="D23" s="39"/>
      <c r="E23" s="67" t="s">
        <v>3</v>
      </c>
    </row>
    <row r="24" spans="1:17" ht="15.75" x14ac:dyDescent="0.25">
      <c r="A24" s="41">
        <v>4</v>
      </c>
      <c r="B24" s="42" t="s">
        <v>15</v>
      </c>
      <c r="C24" s="43"/>
      <c r="D24" s="44"/>
      <c r="E24" s="79"/>
      <c r="F24" s="11"/>
      <c r="G24" s="11"/>
      <c r="H24" s="11"/>
    </row>
    <row r="25" spans="1:17" ht="15" x14ac:dyDescent="0.2">
      <c r="A25" s="29"/>
      <c r="B25" s="34" t="s">
        <v>92</v>
      </c>
      <c r="C25" s="35" t="s">
        <v>12</v>
      </c>
      <c r="D25" s="39"/>
      <c r="E25" s="67">
        <v>47.5</v>
      </c>
      <c r="M25" s="11"/>
      <c r="N25" s="11"/>
      <c r="O25" s="11"/>
      <c r="P25" s="11"/>
    </row>
    <row r="26" spans="1:17" ht="11.25" customHeight="1" x14ac:dyDescent="0.2">
      <c r="A26" s="29"/>
      <c r="B26" s="34"/>
      <c r="C26" s="35"/>
      <c r="D26" s="39"/>
      <c r="E26" s="67"/>
      <c r="Q26" s="11"/>
    </row>
    <row r="27" spans="1:17" s="11" customFormat="1" ht="15.75" x14ac:dyDescent="0.25">
      <c r="A27" s="30">
        <v>5</v>
      </c>
      <c r="B27" s="31" t="s">
        <v>16</v>
      </c>
      <c r="C27" s="32"/>
      <c r="D27" s="38"/>
      <c r="E27" s="37" t="s">
        <v>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">
      <c r="A28" s="29" t="s">
        <v>17</v>
      </c>
      <c r="B28" s="29" t="s">
        <v>21</v>
      </c>
      <c r="C28" s="35" t="s">
        <v>12</v>
      </c>
      <c r="D28" s="65">
        <f>E14*5%</f>
        <v>1.5449999999999999</v>
      </c>
      <c r="E28" s="37" t="s">
        <v>58</v>
      </c>
    </row>
    <row r="29" spans="1:17" x14ac:dyDescent="0.2">
      <c r="A29" s="29" t="s">
        <v>18</v>
      </c>
      <c r="B29" s="29" t="s">
        <v>59</v>
      </c>
      <c r="C29" s="35" t="s">
        <v>12</v>
      </c>
      <c r="D29" s="65">
        <f>E14*10%</f>
        <v>3.09</v>
      </c>
      <c r="E29" s="37" t="s">
        <v>58</v>
      </c>
    </row>
    <row r="30" spans="1:17" x14ac:dyDescent="0.2">
      <c r="A30" s="29" t="s">
        <v>19</v>
      </c>
      <c r="B30" s="29" t="s">
        <v>88</v>
      </c>
      <c r="C30" s="35" t="s">
        <v>12</v>
      </c>
      <c r="D30" s="65">
        <f>E14*5%</f>
        <v>1.5449999999999999</v>
      </c>
      <c r="E30" s="37" t="s">
        <v>58</v>
      </c>
    </row>
    <row r="31" spans="1:17" x14ac:dyDescent="0.2">
      <c r="A31" s="29"/>
      <c r="B31" s="29" t="s">
        <v>90</v>
      </c>
      <c r="C31" s="35" t="s">
        <v>12</v>
      </c>
      <c r="D31" s="65">
        <f>D30*50%</f>
        <v>0.77249999999999996</v>
      </c>
      <c r="E31" s="37"/>
    </row>
    <row r="32" spans="1:17" ht="14.25" customHeight="1" x14ac:dyDescent="0.2">
      <c r="A32" s="45" t="s">
        <v>20</v>
      </c>
      <c r="B32" s="46" t="s">
        <v>22</v>
      </c>
      <c r="C32" s="35" t="s">
        <v>12</v>
      </c>
      <c r="D32" s="65">
        <f>E14*29.78%</f>
        <v>9.2020199999999992</v>
      </c>
      <c r="E32" s="37"/>
    </row>
    <row r="33" spans="1:5" ht="14.25" customHeight="1" x14ac:dyDescent="0.2">
      <c r="A33" s="45" t="s">
        <v>89</v>
      </c>
      <c r="B33" s="46" t="s">
        <v>97</v>
      </c>
      <c r="C33" s="35" t="s">
        <v>12</v>
      </c>
      <c r="D33" s="65">
        <f>E14*2.28%</f>
        <v>0.70451999999999992</v>
      </c>
      <c r="E33" s="37"/>
    </row>
    <row r="34" spans="1:5" ht="25.5" x14ac:dyDescent="0.2">
      <c r="A34" s="29" t="s">
        <v>96</v>
      </c>
      <c r="B34" s="34" t="s">
        <v>78</v>
      </c>
      <c r="C34" s="35" t="s">
        <v>12</v>
      </c>
      <c r="D34" s="65">
        <f>E14*5%</f>
        <v>1.5449999999999999</v>
      </c>
      <c r="E34" s="37" t="s">
        <v>58</v>
      </c>
    </row>
    <row r="35" spans="1:5" x14ac:dyDescent="0.2">
      <c r="A35" s="47" t="s">
        <v>58</v>
      </c>
      <c r="B35" s="48" t="s">
        <v>60</v>
      </c>
      <c r="C35" s="35"/>
      <c r="D35" s="65"/>
      <c r="E35" s="37"/>
    </row>
    <row r="36" spans="1:5" ht="15.75" x14ac:dyDescent="0.25">
      <c r="A36" s="49">
        <v>6</v>
      </c>
      <c r="B36" s="31" t="s">
        <v>23</v>
      </c>
      <c r="C36" s="32"/>
      <c r="D36" s="66"/>
      <c r="E36" s="37" t="s">
        <v>3</v>
      </c>
    </row>
    <row r="37" spans="1:5" x14ac:dyDescent="0.2">
      <c r="A37" s="29" t="s">
        <v>24</v>
      </c>
      <c r="B37" s="29" t="s">
        <v>25</v>
      </c>
      <c r="C37" s="35" t="s">
        <v>12</v>
      </c>
      <c r="D37" s="65">
        <f>-E14*5%</f>
        <v>-1.5449999999999999</v>
      </c>
      <c r="E37" s="37"/>
    </row>
    <row r="38" spans="1:5" x14ac:dyDescent="0.2">
      <c r="A38" s="29" t="s">
        <v>26</v>
      </c>
      <c r="B38" s="29" t="s">
        <v>27</v>
      </c>
      <c r="C38" s="35" t="s">
        <v>12</v>
      </c>
      <c r="D38" s="65">
        <f>-E14*10%</f>
        <v>-3.09</v>
      </c>
      <c r="E38" s="37"/>
    </row>
    <row r="39" spans="1:5" ht="25.5" x14ac:dyDescent="0.2">
      <c r="A39" s="29" t="s">
        <v>28</v>
      </c>
      <c r="B39" s="34" t="s">
        <v>29</v>
      </c>
      <c r="C39" s="35" t="s">
        <v>12</v>
      </c>
      <c r="D39" s="65">
        <f>-E14*5%</f>
        <v>-1.5449999999999999</v>
      </c>
      <c r="E39" s="37" t="s">
        <v>3</v>
      </c>
    </row>
    <row r="40" spans="1:5" ht="15.75" x14ac:dyDescent="0.25">
      <c r="A40" s="49">
        <v>7</v>
      </c>
      <c r="B40" s="31" t="s">
        <v>35</v>
      </c>
      <c r="C40" s="32"/>
      <c r="D40" s="38"/>
      <c r="E40" s="37" t="s">
        <v>3</v>
      </c>
    </row>
    <row r="41" spans="1:5" x14ac:dyDescent="0.2">
      <c r="A41" s="46" t="s">
        <v>30</v>
      </c>
      <c r="B41" s="29" t="s">
        <v>61</v>
      </c>
      <c r="C41" s="40" t="s">
        <v>12</v>
      </c>
      <c r="D41" s="39"/>
      <c r="E41" s="67">
        <v>-5.7</v>
      </c>
    </row>
    <row r="42" spans="1:5" ht="15.75" x14ac:dyDescent="0.25">
      <c r="A42" s="50">
        <v>8</v>
      </c>
      <c r="B42" s="31" t="s">
        <v>62</v>
      </c>
      <c r="C42" s="32"/>
      <c r="D42" s="38"/>
      <c r="E42" s="67" t="s">
        <v>3</v>
      </c>
    </row>
    <row r="43" spans="1:5" x14ac:dyDescent="0.2">
      <c r="A43" s="46" t="s">
        <v>79</v>
      </c>
      <c r="B43" s="46" t="s">
        <v>31</v>
      </c>
      <c r="C43" s="40" t="s">
        <v>12</v>
      </c>
      <c r="D43" s="51"/>
      <c r="E43" s="67">
        <f>E14*0.7</f>
        <v>21.63</v>
      </c>
    </row>
    <row r="44" spans="1:5" x14ac:dyDescent="0.2">
      <c r="A44" s="46" t="s">
        <v>80</v>
      </c>
      <c r="B44" s="46" t="s">
        <v>32</v>
      </c>
      <c r="C44" s="40" t="s">
        <v>12</v>
      </c>
      <c r="D44" s="51"/>
      <c r="E44" s="67">
        <f>E17*0.7</f>
        <v>25.983999999999998</v>
      </c>
    </row>
    <row r="45" spans="1:5" x14ac:dyDescent="0.2">
      <c r="A45" s="46" t="s">
        <v>81</v>
      </c>
      <c r="B45" s="46" t="s">
        <v>33</v>
      </c>
      <c r="C45" s="40" t="s">
        <v>12</v>
      </c>
      <c r="D45" s="39"/>
      <c r="E45" s="67">
        <f>E20*0.7</f>
        <v>30.337999999999994</v>
      </c>
    </row>
    <row r="46" spans="1:5" x14ac:dyDescent="0.2">
      <c r="A46" s="46" t="s">
        <v>82</v>
      </c>
      <c r="B46" s="46" t="s">
        <v>34</v>
      </c>
      <c r="C46" s="40" t="s">
        <v>12</v>
      </c>
      <c r="D46" s="39"/>
      <c r="E46" s="67">
        <f>E22*0.7</f>
        <v>34.117999999999995</v>
      </c>
    </row>
    <row r="47" spans="1:5" x14ac:dyDescent="0.2">
      <c r="A47" s="52" t="s">
        <v>58</v>
      </c>
      <c r="B47" s="48" t="s">
        <v>64</v>
      </c>
      <c r="C47" s="40"/>
      <c r="D47" s="39"/>
      <c r="E47" s="67"/>
    </row>
    <row r="48" spans="1:5" ht="15.75" x14ac:dyDescent="0.25">
      <c r="A48" s="30">
        <v>9</v>
      </c>
      <c r="B48" s="31" t="s">
        <v>36</v>
      </c>
      <c r="C48" s="32"/>
      <c r="D48" s="38"/>
      <c r="E48" s="67"/>
    </row>
    <row r="49" spans="1:7" x14ac:dyDescent="0.2">
      <c r="A49" s="29" t="s">
        <v>37</v>
      </c>
      <c r="B49" s="29" t="s">
        <v>93</v>
      </c>
      <c r="C49" s="35" t="s">
        <v>12</v>
      </c>
      <c r="D49" s="39"/>
      <c r="E49" s="68">
        <f>1.66*1.0395*1.018*1.019*1.0182*1.005*1.017*1.014*1.018*1.049*1.093*1.103*1.071*1.019*1.027</f>
        <v>2.7256221199203612</v>
      </c>
    </row>
    <row r="50" spans="1:7" x14ac:dyDescent="0.2">
      <c r="A50" s="29" t="s">
        <v>38</v>
      </c>
      <c r="B50" s="29" t="s">
        <v>94</v>
      </c>
      <c r="C50" s="35" t="s">
        <v>12</v>
      </c>
      <c r="D50" s="39"/>
      <c r="E50" s="68">
        <f>1.32*1.0395*1.018*1.019*1.0182*1.005*1.017*1.014*1.018*1.049*1.093*1.103*1.071*1.019*1.027</f>
        <v>2.1673621676475165</v>
      </c>
    </row>
    <row r="51" spans="1:7" x14ac:dyDescent="0.2">
      <c r="A51" s="29" t="s">
        <v>39</v>
      </c>
      <c r="B51" s="29" t="s">
        <v>63</v>
      </c>
      <c r="C51" s="35" t="s">
        <v>41</v>
      </c>
      <c r="D51" s="39"/>
      <c r="E51" s="68">
        <f>4.79*1.0395*1.018*1.019*1.0182*1.005*1.017*1.014*1.024*1.049*1.045*1.103*1.071*1.019*1.027</f>
        <v>7.5638233517732525</v>
      </c>
    </row>
    <row r="52" spans="1:7" x14ac:dyDescent="0.2">
      <c r="A52" s="29" t="s">
        <v>40</v>
      </c>
      <c r="B52" s="29" t="s">
        <v>43</v>
      </c>
      <c r="C52" s="35" t="s">
        <v>41</v>
      </c>
      <c r="D52" s="39"/>
      <c r="E52" s="68">
        <f>6.8*1.0395*1.018*1.019*1.0182*1.005*1.017*1.014*1.024*1.049*1.045*1.103*1.071*1.019*1.027</f>
        <v>10.737786804187497</v>
      </c>
    </row>
    <row r="53" spans="1:7" x14ac:dyDescent="0.2">
      <c r="A53" s="69" t="s">
        <v>42</v>
      </c>
      <c r="B53" s="69" t="s">
        <v>45</v>
      </c>
      <c r="C53" s="70" t="s">
        <v>41</v>
      </c>
      <c r="D53" s="71"/>
      <c r="E53" s="72">
        <f>9.73*1.0395*1.018*1.019*1.0182*1.005*1.017*1.014*1.024*1.049*1.045*1.103*1.071*1.019*1.027</f>
        <v>15.364509647756522</v>
      </c>
    </row>
    <row r="54" spans="1:7" x14ac:dyDescent="0.2">
      <c r="A54" s="73"/>
      <c r="B54" s="74" t="s">
        <v>7</v>
      </c>
      <c r="C54" s="74" t="s">
        <v>8</v>
      </c>
      <c r="D54" s="63" t="s">
        <v>9</v>
      </c>
      <c r="E54" s="74" t="s">
        <v>10</v>
      </c>
    </row>
    <row r="55" spans="1:7" ht="15.75" x14ac:dyDescent="0.25">
      <c r="A55" s="75"/>
      <c r="B55" s="76"/>
      <c r="C55" s="77" t="s">
        <v>3</v>
      </c>
      <c r="D55" s="64" t="s">
        <v>48</v>
      </c>
      <c r="E55" s="78"/>
    </row>
    <row r="56" spans="1:7" x14ac:dyDescent="0.2">
      <c r="A56" s="89" t="s">
        <v>44</v>
      </c>
      <c r="B56" s="89" t="s">
        <v>98</v>
      </c>
      <c r="C56" s="84" t="s">
        <v>47</v>
      </c>
      <c r="D56" s="90"/>
      <c r="E56" s="91">
        <f>0.91*1.0395*1.018*1.019*1.0182*1.017*1.014*1.024*1.049*1.045*1.103*1.071*1.019*1.027</f>
        <v>1.4298194310521839</v>
      </c>
    </row>
    <row r="57" spans="1:7" x14ac:dyDescent="0.2">
      <c r="A57" s="92" t="s">
        <v>46</v>
      </c>
      <c r="B57" s="92" t="s">
        <v>99</v>
      </c>
      <c r="C57" s="53" t="s">
        <v>12</v>
      </c>
      <c r="D57" s="93"/>
      <c r="E57" s="94">
        <f>5.29*1.017*1.014*1.024*1.049*1.045*1.103*1.071*1.019*1.027</f>
        <v>7.5703494319104117</v>
      </c>
    </row>
    <row r="58" spans="1:7" x14ac:dyDescent="0.2">
      <c r="B58" s="13" t="s">
        <v>3</v>
      </c>
      <c r="D58" s="14"/>
    </row>
    <row r="59" spans="1:7" x14ac:dyDescent="0.2">
      <c r="A59" s="18" t="s">
        <v>65</v>
      </c>
      <c r="B59" s="16"/>
      <c r="C59" s="16"/>
      <c r="D59" s="16"/>
      <c r="E59" s="16"/>
    </row>
    <row r="60" spans="1:7" x14ac:dyDescent="0.2">
      <c r="A60" s="19" t="s">
        <v>66</v>
      </c>
      <c r="B60" s="16"/>
      <c r="C60" s="16"/>
      <c r="D60" s="16"/>
      <c r="E60" s="16"/>
    </row>
    <row r="61" spans="1:7" x14ac:dyDescent="0.2">
      <c r="A61" s="19" t="s">
        <v>103</v>
      </c>
      <c r="B61" s="16"/>
      <c r="C61" s="16"/>
      <c r="D61" s="16"/>
      <c r="E61" s="16"/>
    </row>
    <row r="62" spans="1:7" x14ac:dyDescent="0.2">
      <c r="A62" s="19"/>
      <c r="B62" s="16"/>
      <c r="C62" s="16"/>
      <c r="D62" s="16"/>
      <c r="E62" s="16"/>
    </row>
    <row r="63" spans="1:7" x14ac:dyDescent="0.2">
      <c r="A63" s="19" t="s">
        <v>111</v>
      </c>
      <c r="B63" s="16"/>
      <c r="C63" s="16"/>
      <c r="D63" s="16"/>
      <c r="E63" s="16"/>
    </row>
    <row r="64" spans="1:7" x14ac:dyDescent="0.2">
      <c r="A64" s="19"/>
      <c r="B64" s="16"/>
      <c r="C64" s="16"/>
      <c r="D64" s="16"/>
      <c r="E64" s="16"/>
      <c r="G64" s="12"/>
    </row>
    <row r="65" spans="1:7" x14ac:dyDescent="0.2">
      <c r="A65" s="100" t="s">
        <v>67</v>
      </c>
      <c r="B65" s="100"/>
      <c r="C65" s="100"/>
      <c r="D65" s="100"/>
      <c r="E65" s="100"/>
      <c r="G65" s="12"/>
    </row>
    <row r="66" spans="1:7" x14ac:dyDescent="0.2">
      <c r="A66" s="103" t="s">
        <v>102</v>
      </c>
      <c r="B66" s="103"/>
      <c r="C66" s="103"/>
      <c r="D66" s="103"/>
      <c r="E66" s="103"/>
      <c r="G66" s="12"/>
    </row>
    <row r="67" spans="1:7" x14ac:dyDescent="0.2">
      <c r="A67" s="100" t="s">
        <v>101</v>
      </c>
      <c r="B67" s="100"/>
      <c r="C67" s="100"/>
      <c r="D67" s="100"/>
      <c r="E67" s="100"/>
    </row>
    <row r="68" spans="1:7" x14ac:dyDescent="0.2">
      <c r="A68" s="100"/>
      <c r="B68" s="100"/>
      <c r="C68" s="100"/>
      <c r="D68" s="100"/>
      <c r="E68" s="100"/>
    </row>
    <row r="69" spans="1:7" x14ac:dyDescent="0.2">
      <c r="A69" s="100" t="s">
        <v>68</v>
      </c>
      <c r="B69" s="100"/>
      <c r="C69" s="100"/>
      <c r="D69" s="100"/>
      <c r="E69" s="100"/>
    </row>
    <row r="70" spans="1:7" x14ac:dyDescent="0.2">
      <c r="A70" s="100" t="s">
        <v>95</v>
      </c>
      <c r="B70" s="100"/>
      <c r="C70" s="100"/>
      <c r="D70" s="100"/>
      <c r="E70" s="100"/>
    </row>
    <row r="71" spans="1:7" x14ac:dyDescent="0.2">
      <c r="A71" s="100"/>
      <c r="B71" s="100"/>
      <c r="C71" s="100"/>
      <c r="D71" s="100"/>
      <c r="E71" s="100"/>
    </row>
    <row r="72" spans="1:7" x14ac:dyDescent="0.2">
      <c r="A72" s="100" t="s">
        <v>112</v>
      </c>
      <c r="B72" s="100"/>
      <c r="C72" s="100"/>
      <c r="D72" s="100"/>
      <c r="E72" s="100"/>
    </row>
    <row r="73" spans="1:7" x14ac:dyDescent="0.2">
      <c r="A73" s="100"/>
      <c r="B73" s="100"/>
      <c r="C73" s="100"/>
      <c r="D73" s="100"/>
      <c r="E73" s="100"/>
    </row>
    <row r="74" spans="1:7" x14ac:dyDescent="0.2">
      <c r="A74" s="100" t="s">
        <v>69</v>
      </c>
      <c r="B74" s="100"/>
      <c r="C74" s="100"/>
      <c r="D74" s="100"/>
      <c r="E74" s="100"/>
    </row>
    <row r="75" spans="1:7" x14ac:dyDescent="0.2">
      <c r="A75" s="100" t="s">
        <v>70</v>
      </c>
      <c r="B75" s="100"/>
      <c r="C75" s="100"/>
      <c r="D75" s="100"/>
      <c r="E75" s="100"/>
    </row>
    <row r="76" spans="1:7" x14ac:dyDescent="0.2">
      <c r="A76" s="100" t="s">
        <v>71</v>
      </c>
      <c r="B76" s="100"/>
      <c r="C76" s="100"/>
      <c r="D76" s="100"/>
      <c r="E76" s="100"/>
    </row>
    <row r="77" spans="1:7" x14ac:dyDescent="0.2">
      <c r="A77" s="100"/>
      <c r="B77" s="100"/>
      <c r="C77" s="100"/>
      <c r="D77" s="100"/>
      <c r="E77" s="100"/>
    </row>
    <row r="78" spans="1:7" x14ac:dyDescent="0.2">
      <c r="A78" s="100" t="s">
        <v>72</v>
      </c>
      <c r="B78" s="100"/>
      <c r="C78" s="100"/>
      <c r="D78" s="100"/>
      <c r="E78" s="100"/>
    </row>
    <row r="79" spans="1:7" x14ac:dyDescent="0.2">
      <c r="A79" s="100" t="s">
        <v>73</v>
      </c>
      <c r="B79" s="100"/>
      <c r="C79" s="100"/>
      <c r="D79" s="100"/>
      <c r="E79" s="100"/>
    </row>
    <row r="80" spans="1:7" x14ac:dyDescent="0.2">
      <c r="A80" s="100" t="s">
        <v>74</v>
      </c>
      <c r="B80" s="100"/>
      <c r="C80" s="100"/>
      <c r="D80" s="100"/>
      <c r="E80" s="100"/>
    </row>
    <row r="81" spans="1:12" x14ac:dyDescent="0.2">
      <c r="A81" s="100"/>
      <c r="B81" s="100"/>
      <c r="C81" s="100"/>
      <c r="D81" s="100"/>
      <c r="E81" s="100"/>
      <c r="G81" s="4"/>
    </row>
    <row r="82" spans="1:12" ht="15.75" x14ac:dyDescent="0.25">
      <c r="A82" s="1" t="s">
        <v>83</v>
      </c>
      <c r="B82" s="1" t="s">
        <v>84</v>
      </c>
      <c r="C82" s="1"/>
      <c r="D82" s="2"/>
      <c r="G82" s="1"/>
      <c r="H82" s="4"/>
    </row>
    <row r="83" spans="1:12" ht="15.75" x14ac:dyDescent="0.25">
      <c r="A83" s="60"/>
      <c r="B83" s="61" t="s">
        <v>7</v>
      </c>
      <c r="C83" s="61" t="s">
        <v>8</v>
      </c>
      <c r="D83" s="87" t="s">
        <v>105</v>
      </c>
      <c r="E83" s="96"/>
      <c r="F83" s="81"/>
      <c r="H83" s="1"/>
      <c r="I83" s="4"/>
    </row>
    <row r="84" spans="1:12" ht="15.75" x14ac:dyDescent="0.25">
      <c r="A84" s="82">
        <v>1</v>
      </c>
      <c r="B84" s="83" t="s">
        <v>85</v>
      </c>
      <c r="C84" s="84" t="s">
        <v>41</v>
      </c>
      <c r="D84" s="88">
        <v>11.45</v>
      </c>
      <c r="E84" s="97"/>
      <c r="H84" s="1"/>
      <c r="I84" s="1"/>
      <c r="J84" s="4"/>
    </row>
    <row r="85" spans="1:12" ht="15.75" x14ac:dyDescent="0.25">
      <c r="A85" s="82">
        <v>2</v>
      </c>
      <c r="B85" s="85" t="s">
        <v>86</v>
      </c>
      <c r="C85" s="35" t="s">
        <v>41</v>
      </c>
      <c r="D85" s="80">
        <v>14.65</v>
      </c>
      <c r="E85" s="98"/>
      <c r="K85" s="1"/>
      <c r="L85" s="4"/>
    </row>
    <row r="86" spans="1:12" ht="15.75" x14ac:dyDescent="0.25">
      <c r="A86" s="75">
        <v>3</v>
      </c>
      <c r="B86" s="86" t="s">
        <v>87</v>
      </c>
      <c r="C86" s="53" t="s">
        <v>41</v>
      </c>
      <c r="D86" s="105">
        <v>15.05</v>
      </c>
      <c r="E86" s="99"/>
      <c r="G86" s="81"/>
      <c r="H86" s="1"/>
      <c r="K86" s="1"/>
      <c r="L86" s="1"/>
    </row>
    <row r="87" spans="1:12" ht="15.75" x14ac:dyDescent="0.25">
      <c r="B87" s="9"/>
      <c r="C87" s="10"/>
      <c r="D87" s="8"/>
      <c r="E87" s="28"/>
      <c r="K87" s="1"/>
    </row>
    <row r="88" spans="1:12" x14ac:dyDescent="0.2">
      <c r="A88" s="100" t="s">
        <v>106</v>
      </c>
      <c r="B88" s="100"/>
      <c r="C88" s="100"/>
      <c r="D88" s="100"/>
      <c r="E88" s="100"/>
      <c r="H88" s="12"/>
    </row>
    <row r="89" spans="1:12" ht="15.75" x14ac:dyDescent="0.25">
      <c r="A89" s="100" t="s">
        <v>107</v>
      </c>
      <c r="B89" s="100"/>
      <c r="C89" s="100"/>
      <c r="D89" s="100"/>
      <c r="E89" s="100"/>
      <c r="H89" s="12"/>
      <c r="K89" s="1"/>
    </row>
    <row r="90" spans="1:12" ht="15.75" x14ac:dyDescent="0.25">
      <c r="A90" s="100"/>
      <c r="B90" s="100"/>
      <c r="C90" s="100"/>
      <c r="D90" s="100"/>
      <c r="E90" s="100"/>
      <c r="H90" s="1"/>
    </row>
    <row r="91" spans="1:12" ht="15.75" x14ac:dyDescent="0.25">
      <c r="A91" s="100"/>
      <c r="B91" s="100"/>
      <c r="C91" s="100"/>
      <c r="D91" s="100"/>
      <c r="E91" s="100"/>
      <c r="H91" s="1"/>
      <c r="K91" s="12"/>
    </row>
    <row r="92" spans="1:12" ht="15.75" x14ac:dyDescent="0.25">
      <c r="A92" s="100"/>
      <c r="B92" s="100"/>
      <c r="C92" s="100"/>
      <c r="D92" s="100"/>
      <c r="E92" s="100"/>
      <c r="H92" s="1"/>
      <c r="K92" s="12"/>
    </row>
    <row r="93" spans="1:12" ht="15.75" x14ac:dyDescent="0.25">
      <c r="A93" s="100" t="s">
        <v>113</v>
      </c>
      <c r="B93" s="100"/>
      <c r="C93" s="100" t="s">
        <v>91</v>
      </c>
      <c r="D93" s="100"/>
      <c r="E93" s="100"/>
      <c r="K93" s="1"/>
    </row>
    <row r="94" spans="1:12" ht="15.75" x14ac:dyDescent="0.25">
      <c r="A94" s="100"/>
      <c r="B94" s="100"/>
      <c r="C94" s="100" t="s">
        <v>75</v>
      </c>
      <c r="D94" s="100"/>
      <c r="E94" s="100"/>
      <c r="K94" s="1"/>
    </row>
    <row r="95" spans="1:12" ht="15.75" x14ac:dyDescent="0.25">
      <c r="A95" s="100"/>
      <c r="B95" s="100"/>
      <c r="C95" s="100"/>
      <c r="D95" s="100"/>
      <c r="E95" s="100"/>
      <c r="K95" s="1"/>
    </row>
    <row r="96" spans="1:12" x14ac:dyDescent="0.2">
      <c r="A96" s="100"/>
      <c r="B96" s="100"/>
      <c r="C96" s="100"/>
      <c r="D96" s="100"/>
      <c r="E96" s="100"/>
    </row>
    <row r="97" spans="1:17" x14ac:dyDescent="0.2">
      <c r="A97" s="100"/>
      <c r="B97" s="100"/>
      <c r="C97" s="100"/>
      <c r="D97" s="100"/>
      <c r="E97" s="100"/>
    </row>
    <row r="98" spans="1:17" x14ac:dyDescent="0.2">
      <c r="A98" s="100"/>
      <c r="B98" s="100"/>
      <c r="C98" s="100"/>
      <c r="D98" s="100"/>
      <c r="E98" s="100"/>
    </row>
    <row r="99" spans="1:17" x14ac:dyDescent="0.2">
      <c r="A99" s="15"/>
      <c r="B99" s="20"/>
      <c r="C99" s="20"/>
      <c r="D99" s="21"/>
      <c r="E99" s="20"/>
    </row>
    <row r="100" spans="1:17" x14ac:dyDescent="0.2">
      <c r="A100" s="22"/>
      <c r="B100" s="20"/>
      <c r="C100" s="20"/>
      <c r="D100" s="21"/>
      <c r="E100" s="20"/>
    </row>
    <row r="101" spans="1:17" x14ac:dyDescent="0.2">
      <c r="A101" s="22"/>
      <c r="B101" s="20"/>
      <c r="C101" s="20"/>
      <c r="D101" s="21"/>
      <c r="E101" s="20"/>
    </row>
    <row r="102" spans="1:17" x14ac:dyDescent="0.2">
      <c r="A102" s="22"/>
      <c r="B102" s="20"/>
      <c r="C102" s="20"/>
      <c r="D102" s="21"/>
      <c r="E102" s="20"/>
      <c r="M102" s="4"/>
      <c r="N102" s="4"/>
    </row>
    <row r="103" spans="1:17" ht="15.75" x14ac:dyDescent="0.25">
      <c r="A103" s="22"/>
      <c r="B103" s="23"/>
      <c r="C103" s="23"/>
      <c r="D103" s="24"/>
      <c r="E103" s="23"/>
      <c r="M103" s="1"/>
      <c r="N103" s="1"/>
      <c r="O103" s="4"/>
      <c r="P103" s="4"/>
    </row>
    <row r="104" spans="1:17" ht="15.75" x14ac:dyDescent="0.25">
      <c r="A104" s="23"/>
      <c r="B104" s="23"/>
      <c r="C104" s="23"/>
      <c r="D104" s="24"/>
      <c r="E104" s="23"/>
      <c r="O104" s="1"/>
      <c r="P104" s="1"/>
      <c r="Q104" s="4"/>
    </row>
    <row r="105" spans="1:17" s="4" customFormat="1" ht="15.75" x14ac:dyDescent="0.25">
      <c r="A105" s="20"/>
      <c r="B105" s="20"/>
      <c r="C105" s="20"/>
      <c r="D105" s="21"/>
      <c r="E105" s="20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1"/>
    </row>
    <row r="106" spans="1:17" s="1" customFormat="1" ht="15.75" x14ac:dyDescent="0.25">
      <c r="A106" s="20"/>
      <c r="B106" s="20"/>
      <c r="C106" s="20"/>
      <c r="D106" s="21"/>
      <c r="E106" s="20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">
      <c r="A107" s="20"/>
      <c r="B107" s="20"/>
      <c r="C107" s="20"/>
      <c r="D107" s="21"/>
      <c r="E107" s="20"/>
    </row>
    <row r="108" spans="1:17" x14ac:dyDescent="0.2">
      <c r="A108" s="20"/>
      <c r="B108" s="20"/>
      <c r="C108" s="20"/>
      <c r="D108" s="25"/>
      <c r="E108" s="20"/>
    </row>
    <row r="109" spans="1:17" x14ac:dyDescent="0.2">
      <c r="A109" s="20"/>
      <c r="B109" s="20"/>
      <c r="C109" s="20"/>
      <c r="D109" s="25"/>
      <c r="E109" s="20"/>
    </row>
    <row r="110" spans="1:17" x14ac:dyDescent="0.2">
      <c r="A110" s="26"/>
      <c r="B110" s="26"/>
      <c r="C110" s="26"/>
      <c r="D110" s="27"/>
      <c r="E110" s="26"/>
    </row>
    <row r="111" spans="1:17" x14ac:dyDescent="0.2">
      <c r="A111" s="26"/>
      <c r="B111" s="26"/>
      <c r="C111" s="26"/>
      <c r="D111" s="27"/>
      <c r="E111" s="26"/>
    </row>
    <row r="112" spans="1:17" x14ac:dyDescent="0.2">
      <c r="A112" s="26"/>
      <c r="B112" s="26"/>
      <c r="C112" s="26"/>
      <c r="D112" s="27"/>
      <c r="E112" s="26"/>
    </row>
    <row r="113" spans="1:17" x14ac:dyDescent="0.2">
      <c r="A113" s="26"/>
      <c r="B113" s="26"/>
      <c r="C113" s="26"/>
      <c r="D113" s="27"/>
      <c r="E113" s="26"/>
    </row>
    <row r="114" spans="1:17" x14ac:dyDescent="0.2">
      <c r="A114" s="26"/>
      <c r="B114" s="26"/>
      <c r="C114" s="26"/>
      <c r="D114" s="27"/>
      <c r="E114" s="26"/>
    </row>
    <row r="125" spans="1:17" s="7" customFormat="1" x14ac:dyDescent="0.2">
      <c r="A125" s="3"/>
      <c r="B125" s="3"/>
      <c r="C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s="7" customFormat="1" x14ac:dyDescent="0.2">
      <c r="A126" s="3"/>
      <c r="B126" s="3"/>
      <c r="C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</sheetData>
  <dataConsolidate/>
  <pageMargins left="0.46" right="0.75" top="1" bottom="1" header="0" footer="0"/>
  <pageSetup paperSize="9"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trbovlje 1.3.2026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 Lenko</dc:creator>
  <cp:lastModifiedBy>Urška Drame</cp:lastModifiedBy>
  <cp:lastPrinted>2025-10-22T14:32:31Z</cp:lastPrinted>
  <dcterms:created xsi:type="dcterms:W3CDTF">2015-05-08T05:18:21Z</dcterms:created>
  <dcterms:modified xsi:type="dcterms:W3CDTF">2026-03-02T11:04:08Z</dcterms:modified>
</cp:coreProperties>
</file>